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ход и ограничения" sheetId="1" state="visible" r:id="rId1"/>
    <sheet xmlns:r="http://schemas.openxmlformats.org/officeDocument/2006/relationships" name="Раскладка" sheetId="2" state="visible" r:id="rId2"/>
    <sheet xmlns:r="http://schemas.openxmlformats.org/officeDocument/2006/relationships" name="Недели" sheetId="3" state="visible" r:id="rId3"/>
    <sheet xmlns:r="http://schemas.openxmlformats.org/officeDocument/2006/relationships" name="Сценари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"/>
    <numFmt numFmtId="165" formatCode="0.0"/>
    <numFmt numFmtId="166" formatCode="0,0%"/>
    <numFmt numFmtId="167" formatCode="+0.0;-0.0"/>
  </numFmts>
  <fonts count="6">
    <font>
      <name val="Calibri"/>
      <family val="2"/>
      <color theme="1"/>
      <sz val="11"/>
      <scheme val="minor"/>
    </font>
    <font>
      <b val="1"/>
      <sz val="14"/>
    </font>
    <font>
      <color rgb="006B6B6B"/>
      <sz val="9"/>
    </font>
    <font>
      <b val="1"/>
      <color rgb="00141414"/>
    </font>
    <font>
      <b val="1"/>
      <sz val="12"/>
    </font>
    <font>
      <b val="1"/>
      <color rgb="006B6B6B"/>
      <sz val="9"/>
    </font>
  </fonts>
  <fills count="3">
    <fill>
      <patternFill/>
    </fill>
    <fill>
      <patternFill patternType="gray125"/>
    </fill>
    <fill>
      <patternFill patternType="solid">
        <fgColor rgb="00EAE7D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164" fontId="0" fillId="0" borderId="0" pivotButton="0" quotePrefix="0" xfId="0"/>
    <xf numFmtId="2" fontId="0" fillId="0" borderId="0" pivotButton="0" quotePrefix="0" xfId="0"/>
    <xf numFmtId="9" fontId="0" fillId="0" borderId="0" pivotButton="0" quotePrefix="0" xfId="0"/>
    <xf numFmtId="165" fontId="0" fillId="0" borderId="0" pivotButton="0" quotePrefix="0" xfId="0"/>
    <xf numFmtId="0" fontId="4" fillId="0" borderId="0" pivotButton="0" quotePrefix="0" xfId="0"/>
    <xf numFmtId="0" fontId="5" fillId="2" borderId="0" applyAlignment="1" pivotButton="0" quotePrefix="0" xfId="0">
      <alignment wrapText="1"/>
    </xf>
    <xf numFmtId="164" fontId="3" fillId="0" borderId="0" pivotButton="0" quotePrefix="0" xfId="0"/>
    <xf numFmtId="166" fontId="0" fillId="0" borderId="0" pivotButton="0" quotePrefix="0" xfId="0"/>
    <xf numFmtId="165" fontId="3" fillId="0" borderId="0" pivotButton="0" quotePrefix="0" xfId="0"/>
    <xf numFmtId="167" fontId="0" fillId="0" borderId="0" pivotButton="0" quotePrefix="0" xfId="0"/>
    <xf numFmtId="0" fontId="2" fillId="0" borderId="0" applyAlignment="1" pivotButton="0" quotePrefix="0" xfId="0">
      <alignment vertical="top" wrapText="1"/>
    </xf>
    <xf numFmtId="0" fontId="5" fillId="2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cols>
    <col width="22" customWidth="1" min="1" max="1"/>
    <col width="18" customWidth="1" min="2" max="2"/>
    <col width="16" customWidth="1" min="3" max="3"/>
    <col width="15" customWidth="1" min="4" max="4"/>
    <col width="16" customWidth="1" min="5" max="5"/>
    <col width="16" customWidth="1" min="6" max="6"/>
    <col width="16" customWidth="1" min="7" max="7"/>
    <col width="12" customWidth="1" min="8" max="8"/>
  </cols>
  <sheetData>
    <row r="1">
      <c r="A1" s="1" t="inlineStr">
        <is>
          <t>Раскладка бюджета на ноябрь 2026 · ООО «Ромашка»</t>
        </is>
      </c>
    </row>
    <row r="2">
      <c r="A2" s="2" t="inlineStr">
        <is>
          <t>Вход — история октября. Ограничения — жёсткие, проверяются формулами на листе «Раскладка».</t>
        </is>
      </c>
    </row>
    <row r="4">
      <c r="A4" s="3" t="inlineStr">
        <is>
          <t>Бюджет, ₽</t>
        </is>
      </c>
      <c r="B4" s="4" t="n">
        <v>300000</v>
      </c>
    </row>
    <row r="5">
      <c r="A5" s="3" t="inlineStr">
        <is>
          <t>Целевая цена заявки, ₽</t>
        </is>
      </c>
      <c r="B5" s="4" t="n">
        <v>1900</v>
      </c>
    </row>
    <row r="6">
      <c r="A6" s="3" t="inlineStr">
        <is>
          <t>Эластичность цены заявки (модель)</t>
        </is>
      </c>
      <c r="B6" s="5" t="n">
        <v>0.35</v>
      </c>
    </row>
    <row r="7">
      <c r="A7" s="3" t="inlineStr">
        <is>
          <t>Потолок доли одного канала</t>
        </is>
      </c>
      <c r="B7" s="6" t="n">
        <v>0.3</v>
      </c>
    </row>
    <row r="8">
      <c r="A8" s="3" t="inlineStr">
        <is>
          <t>Потолок роста к истории</t>
        </is>
      </c>
      <c r="B8" s="7" t="n">
        <v>1.6</v>
      </c>
    </row>
    <row r="9">
      <c r="A9" s="3" t="inlineStr">
        <is>
          <t>Минимальная доля теста</t>
        </is>
      </c>
      <c r="B9" s="6" t="n">
        <v>0.12</v>
      </c>
    </row>
    <row r="10">
      <c r="A10" s="3" t="inlineStr">
        <is>
          <t>Лимит расходов в неделю, ₽</t>
        </is>
      </c>
      <c r="B10" s="4" t="n">
        <v>90000</v>
      </c>
    </row>
    <row r="11">
      <c r="A11" s="3" t="inlineStr">
        <is>
          <t>Сколько заявок нужно при целевой цене</t>
        </is>
      </c>
      <c r="B11" s="4" t="n"/>
    </row>
    <row r="12">
      <c r="B12" s="7">
        <f>B4/B5</f>
        <v/>
      </c>
    </row>
    <row r="15">
      <c r="A15" s="8" t="inlineStr">
        <is>
          <t>История и потолки</t>
        </is>
      </c>
    </row>
    <row r="17">
      <c r="A17" s="9" t="inlineStr">
        <is>
          <t>Канал</t>
        </is>
      </c>
      <c r="B17" s="9" t="inlineStr">
        <is>
          <t>Расход в октябре, ₽</t>
        </is>
      </c>
      <c r="C17" s="9" t="inlineStr">
        <is>
          <t>Заявки в октябре</t>
        </is>
      </c>
      <c r="D17" s="9" t="inlineStr">
        <is>
          <t>Цена заявки, ₽</t>
        </is>
      </c>
      <c r="E17" s="9" t="inlineStr">
        <is>
          <t>Потолок по доле, ₽</t>
        </is>
      </c>
      <c r="F17" s="9" t="inlineStr">
        <is>
          <t>Потолок роста, ₽</t>
        </is>
      </c>
      <c r="G17" s="9" t="inlineStr">
        <is>
          <t>Потолок кейса, ₽</t>
        </is>
      </c>
      <c r="H17" s="9" t="inlineStr">
        <is>
          <t>Стратегия</t>
        </is>
      </c>
    </row>
    <row r="18">
      <c r="A18" t="inlineStr">
        <is>
          <t>Поиск · бренд</t>
        </is>
      </c>
      <c r="B18" s="4" t="n">
        <v>42000</v>
      </c>
      <c r="C18" t="n">
        <v>34</v>
      </c>
      <c r="D18" s="4">
        <f>B18/C18</f>
        <v/>
      </c>
      <c r="E18" s="4">
        <f>$B$7*$B$4</f>
        <v/>
      </c>
      <c r="F18" s="4">
        <f>B18*$B$8</f>
        <v/>
      </c>
      <c r="G18" s="4">
        <f>MIN(E18,F18)</f>
        <v/>
      </c>
      <c r="H18" t="inlineStr">
        <is>
          <t>держать</t>
        </is>
      </c>
    </row>
    <row r="19">
      <c r="A19" t="inlineStr">
        <is>
          <t>Поиск · общие</t>
        </is>
      </c>
      <c r="B19" s="4" t="n">
        <v>68000</v>
      </c>
      <c r="C19" t="n">
        <v>41</v>
      </c>
      <c r="D19" s="4">
        <f>B19/C19</f>
        <v/>
      </c>
      <c r="E19" s="4">
        <f>$B$7*$B$4</f>
        <v/>
      </c>
      <c r="F19" s="4">
        <f>B19*$B$8</f>
        <v/>
      </c>
      <c r="G19" s="4">
        <f>MIN(E19,F19)</f>
        <v/>
      </c>
      <c r="H19" t="inlineStr">
        <is>
          <t>расти</t>
        </is>
      </c>
    </row>
    <row r="20">
      <c r="A20" t="inlineStr">
        <is>
          <t>РСЯ · товарная</t>
        </is>
      </c>
      <c r="B20" s="4" t="n">
        <v>36000</v>
      </c>
      <c r="C20" t="n">
        <v>15</v>
      </c>
      <c r="D20" s="4">
        <f>B20/C20</f>
        <v/>
      </c>
      <c r="E20" s="4">
        <f>$B$7*$B$4</f>
        <v/>
      </c>
      <c r="F20" s="4">
        <f>B20*$B$8</f>
        <v/>
      </c>
      <c r="G20" s="4">
        <f>MIN(E20,F20)</f>
        <v/>
      </c>
      <c r="H20" t="inlineStr">
        <is>
          <t>расти</t>
        </is>
      </c>
    </row>
    <row r="21">
      <c r="A21" t="inlineStr">
        <is>
          <t>Мастер кампаний</t>
        </is>
      </c>
      <c r="B21" s="4" t="n">
        <v>31000</v>
      </c>
      <c r="C21" t="n">
        <v>17</v>
      </c>
      <c r="D21" s="4">
        <f>B21/C21</f>
        <v/>
      </c>
      <c r="E21" s="4">
        <f>$B$7*$B$4</f>
        <v/>
      </c>
      <c r="F21" s="4">
        <f>B21*$B$8</f>
        <v/>
      </c>
      <c r="G21" s="4">
        <f>MIN(E21,F21)</f>
        <v/>
      </c>
      <c r="H21" t="inlineStr">
        <is>
          <t>держать</t>
        </is>
      </c>
    </row>
    <row r="22">
      <c r="A22" t="inlineStr">
        <is>
          <t>Ретаргетинг</t>
        </is>
      </c>
      <c r="B22" s="4" t="n">
        <v>14000</v>
      </c>
      <c r="C22" t="n">
        <v>9</v>
      </c>
      <c r="D22" s="4">
        <f>B22/C22</f>
        <v/>
      </c>
      <c r="E22" s="4">
        <f>$B$7*$B$4</f>
        <v/>
      </c>
      <c r="F22" s="4">
        <f>B22*$B$8</f>
        <v/>
      </c>
      <c r="G22" s="4">
        <f>MIN(E22,F22)</f>
        <v/>
      </c>
      <c r="H22" t="inlineStr">
        <is>
          <t>расти</t>
        </is>
      </c>
    </row>
    <row r="23">
      <c r="A23" t="inlineStr">
        <is>
          <t>Смарт-баннеры</t>
        </is>
      </c>
      <c r="B23" s="4" t="n">
        <v>22000</v>
      </c>
      <c r="C23" t="n">
        <v>7</v>
      </c>
      <c r="D23" s="4">
        <f>B23/C23</f>
        <v/>
      </c>
      <c r="E23" s="4">
        <f>$B$7*$B$4</f>
        <v/>
      </c>
      <c r="F23" s="4">
        <f>B23*$B$8</f>
        <v/>
      </c>
      <c r="G23" s="4">
        <f>MIN(E23,F23)</f>
        <v/>
      </c>
      <c r="H23" t="inlineStr">
        <is>
          <t>резать</t>
        </is>
      </c>
    </row>
    <row r="24">
      <c r="A24" t="inlineStr">
        <is>
          <t>Telegram-канал</t>
        </is>
      </c>
      <c r="B24" s="4" t="n">
        <v>26000</v>
      </c>
      <c r="C24" t="n">
        <v>8</v>
      </c>
      <c r="D24" s="4">
        <f>B24/C24</f>
        <v/>
      </c>
      <c r="E24" s="4">
        <f>$B$7*$B$4</f>
        <v/>
      </c>
      <c r="F24" s="4">
        <f>B24*$B$8</f>
        <v/>
      </c>
      <c r="G24" s="4">
        <f>MIN(E24,F24)</f>
        <v/>
      </c>
      <c r="H24" t="inlineStr">
        <is>
          <t>резать</t>
        </is>
      </c>
    </row>
    <row r="25">
      <c r="A25" t="inlineStr">
        <is>
          <t>VK Реклама</t>
        </is>
      </c>
      <c r="B25" s="4" t="n">
        <v>21000</v>
      </c>
      <c r="C25" t="n">
        <v>6</v>
      </c>
      <c r="D25" s="4">
        <f>B25/C25</f>
        <v/>
      </c>
      <c r="E25" s="4">
        <f>$B$7*$B$4</f>
        <v/>
      </c>
      <c r="F25" s="4">
        <f>B25*$B$8</f>
        <v/>
      </c>
      <c r="G25" s="4">
        <f>MIN(E25,F25)</f>
        <v/>
      </c>
      <c r="H25" t="inlineStr">
        <is>
          <t>резать</t>
        </is>
      </c>
    </row>
    <row r="26">
      <c r="A26" t="inlineStr">
        <is>
          <t>Тест новых связок</t>
        </is>
      </c>
      <c r="B26" s="4" t="n">
        <v>12000</v>
      </c>
      <c r="C26" t="n">
        <v>3</v>
      </c>
      <c r="D26" s="4">
        <f>B26/C26</f>
        <v/>
      </c>
      <c r="E26" s="4">
        <f>$B$7*$B$4</f>
        <v/>
      </c>
      <c r="F26" s="4">
        <f>B26*$B$8</f>
        <v/>
      </c>
      <c r="G26" s="4">
        <f>MIN(E26,F26)</f>
        <v/>
      </c>
      <c r="H26" t="inlineStr">
        <is>
          <t>тест</t>
        </is>
      </c>
    </row>
    <row r="27">
      <c r="A27" s="3" t="inlineStr">
        <is>
          <t>Итого</t>
        </is>
      </c>
      <c r="B27" s="10">
        <f>SUM(B18:B26)</f>
        <v/>
      </c>
      <c r="C27" s="3">
        <f>SUM(C18:C26)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3" customWidth="1" min="3" max="3"/>
    <col width="14" customWidth="1" min="4" max="4"/>
    <col width="14" customWidth="1" min="5" max="5"/>
    <col width="13" customWidth="1" min="6" max="6"/>
    <col width="14" customWidth="1" min="7" max="7"/>
    <col width="14" customWidth="1" min="8" max="8"/>
    <col width="16" customWidth="1" min="9" max="9"/>
  </cols>
  <sheetData>
    <row r="1">
      <c r="A1" s="1" t="inlineStr">
        <is>
          <t>Раскладка бюджета и проверка ограничений</t>
        </is>
      </c>
    </row>
    <row r="2">
      <c r="A2" s="2" t="inlineStr">
        <is>
          <t>План расхода, рост к истории, цена заявки по модели и заявки. Проверки — формулы, не текст.</t>
        </is>
      </c>
    </row>
    <row r="4">
      <c r="A4" s="9" t="inlineStr">
        <is>
          <t>Канал</t>
        </is>
      </c>
      <c r="B4" s="9" t="inlineStr">
        <is>
          <t>План, ₽</t>
        </is>
      </c>
      <c r="C4" s="9" t="inlineStr">
        <is>
          <t>Доля бюджета</t>
        </is>
      </c>
      <c r="D4" s="9" t="inlineStr">
        <is>
          <t>Рост к истории</t>
        </is>
      </c>
      <c r="E4" s="9" t="inlineStr">
        <is>
          <t>Цена заявки, ₽</t>
        </is>
      </c>
      <c r="F4" s="9" t="inlineStr">
        <is>
          <t>Заявки, план</t>
        </is>
      </c>
      <c r="G4" s="9" t="inlineStr">
        <is>
          <t>Проверка доли</t>
        </is>
      </c>
      <c r="H4" s="9" t="inlineStr">
        <is>
          <t>Проверка роста</t>
        </is>
      </c>
      <c r="I4" s="9" t="inlineStr">
        <is>
          <t>Проверка минимума</t>
        </is>
      </c>
    </row>
    <row r="5">
      <c r="A5" t="inlineStr">
        <is>
          <t>Поиск · бренд</t>
        </is>
      </c>
      <c r="B5" s="4" t="n">
        <v>66700</v>
      </c>
      <c r="C5" s="11">
        <f>B5/$B$14</f>
        <v/>
      </c>
      <c r="D5" s="5">
        <f>B5/'Вход и ограничения'!B18</f>
        <v/>
      </c>
      <c r="E5" s="4">
        <f>'Вход и ограничения'!D18*(1+$B$21*(D5-1))</f>
        <v/>
      </c>
      <c r="F5" s="7">
        <f>B5/E5</f>
        <v/>
      </c>
      <c r="G5">
        <f>IF(C5&lt;='Вход и ограничения'!$B$7,"ок","нарушено")</f>
        <v/>
      </c>
      <c r="H5">
        <f>IF(D5&lt;='Вход и ограничения'!$B$8,"ок","нарушено")</f>
        <v/>
      </c>
      <c r="I5">
        <f>IF(B5&gt;='Вход и ограничения'!B18*$B$22,"ок","нарушено")</f>
        <v/>
      </c>
    </row>
    <row r="6">
      <c r="A6" t="inlineStr">
        <is>
          <t>Поиск · общие</t>
        </is>
      </c>
      <c r="B6" s="4" t="n">
        <v>89800</v>
      </c>
      <c r="C6" s="11">
        <f>B6/$B$14</f>
        <v/>
      </c>
      <c r="D6" s="5">
        <f>B6/'Вход и ограничения'!B19</f>
        <v/>
      </c>
      <c r="E6" s="4">
        <f>'Вход и ограничения'!D19*(1+$B$21*(D6-1))</f>
        <v/>
      </c>
      <c r="F6" s="7">
        <f>B6/E6</f>
        <v/>
      </c>
      <c r="G6">
        <f>IF(C6&lt;='Вход и ограничения'!$B$7,"ок","нарушено")</f>
        <v/>
      </c>
      <c r="H6">
        <f>IF(D6&lt;='Вход и ограничения'!$B$8,"ок","нарушено")</f>
        <v/>
      </c>
      <c r="I6">
        <f>IF(B6&gt;='Вход и ограничения'!B19*$B$22,"ок","нарушено")</f>
        <v/>
      </c>
    </row>
    <row r="7">
      <c r="A7" t="inlineStr">
        <is>
          <t>РСЯ · товарная</t>
        </is>
      </c>
      <c r="B7" s="4" t="n">
        <v>20600</v>
      </c>
      <c r="C7" s="11">
        <f>B7/$B$14</f>
        <v/>
      </c>
      <c r="D7" s="5">
        <f>B7/'Вход и ограничения'!B20</f>
        <v/>
      </c>
      <c r="E7" s="4">
        <f>'Вход и ограничения'!D20*(1+$B$21*(D7-1))</f>
        <v/>
      </c>
      <c r="F7" s="7">
        <f>B7/E7</f>
        <v/>
      </c>
      <c r="G7">
        <f>IF(C7&lt;='Вход и ограничения'!$B$7,"ок","нарушено")</f>
        <v/>
      </c>
      <c r="H7">
        <f>IF(D7&lt;='Вход и ограничения'!$B$8,"ок","нарушено")</f>
        <v/>
      </c>
      <c r="I7">
        <f>IF(B7&gt;='Вход и ограничения'!B20*$B$22,"ок","нарушено")</f>
        <v/>
      </c>
    </row>
    <row r="8">
      <c r="A8" t="inlineStr">
        <is>
          <t>Мастер кампаний</t>
        </is>
      </c>
      <c r="B8" s="4" t="n">
        <v>40850</v>
      </c>
      <c r="C8" s="11">
        <f>B8/$B$14</f>
        <v/>
      </c>
      <c r="D8" s="5">
        <f>B8/'Вход и ограничения'!B21</f>
        <v/>
      </c>
      <c r="E8" s="4">
        <f>'Вход и ограничения'!D21*(1+$B$21*(D8-1))</f>
        <v/>
      </c>
      <c r="F8" s="7">
        <f>B8/E8</f>
        <v/>
      </c>
      <c r="G8">
        <f>IF(C8&lt;='Вход и ограничения'!$B$7,"ок","нарушено")</f>
        <v/>
      </c>
      <c r="H8">
        <f>IF(D8&lt;='Вход и ограничения'!$B$8,"ок","нарушено")</f>
        <v/>
      </c>
      <c r="I8">
        <f>IF(B8&gt;='Вход и ограничения'!B21*$B$22,"ок","нарушено")</f>
        <v/>
      </c>
    </row>
    <row r="9">
      <c r="A9" t="inlineStr">
        <is>
          <t>Ретаргетинг</t>
        </is>
      </c>
      <c r="B9" s="4" t="n">
        <v>21900</v>
      </c>
      <c r="C9" s="11">
        <f>B9/$B$14</f>
        <v/>
      </c>
      <c r="D9" s="5">
        <f>B9/'Вход и ограничения'!B22</f>
        <v/>
      </c>
      <c r="E9" s="4">
        <f>'Вход и ограничения'!D22*(1+$B$21*(D9-1))</f>
        <v/>
      </c>
      <c r="F9" s="7">
        <f>B9/E9</f>
        <v/>
      </c>
      <c r="G9">
        <f>IF(C9&lt;='Вход и ограничения'!$B$7,"ок","нарушено")</f>
        <v/>
      </c>
      <c r="H9">
        <f>IF(D9&lt;='Вход и ограничения'!$B$8,"ок","нарушено")</f>
        <v/>
      </c>
      <c r="I9">
        <f>IF(B9&gt;='Вход и ограничения'!B22*$B$22,"ок","нарушено")</f>
        <v/>
      </c>
    </row>
    <row r="10">
      <c r="A10" t="inlineStr">
        <is>
          <t>Смарт-баннеры</t>
        </is>
      </c>
      <c r="B10" s="4" t="n">
        <v>7700</v>
      </c>
      <c r="C10" s="11">
        <f>B10/$B$14</f>
        <v/>
      </c>
      <c r="D10" s="5">
        <f>B10/'Вход и ограничения'!B23</f>
        <v/>
      </c>
      <c r="E10" s="4">
        <f>'Вход и ограничения'!D23*(1+$B$21*(D10-1))</f>
        <v/>
      </c>
      <c r="F10" s="7">
        <f>B10/E10</f>
        <v/>
      </c>
      <c r="G10">
        <f>IF(C10&lt;='Вход и ограничения'!$B$7,"ок","нарушено")</f>
        <v/>
      </c>
      <c r="H10">
        <f>IF(D10&lt;='Вход и ограничения'!$B$8,"ок","нарушено")</f>
        <v/>
      </c>
      <c r="I10">
        <f>IF(B10&gt;='Вход и ограничения'!B23*$B$22,"ок","нарушено")</f>
        <v/>
      </c>
    </row>
    <row r="11">
      <c r="A11" t="inlineStr">
        <is>
          <t>Telegram-канал</t>
        </is>
      </c>
      <c r="B11" s="4" t="n">
        <v>9100</v>
      </c>
      <c r="C11" s="11">
        <f>B11/$B$14</f>
        <v/>
      </c>
      <c r="D11" s="5">
        <f>B11/'Вход и ограничения'!B24</f>
        <v/>
      </c>
      <c r="E11" s="4">
        <f>'Вход и ограничения'!D24*(1+$B$21*(D11-1))</f>
        <v/>
      </c>
      <c r="F11" s="7">
        <f>B11/E11</f>
        <v/>
      </c>
      <c r="G11">
        <f>IF(C11&lt;='Вход и ограничения'!$B$7,"ок","нарушено")</f>
        <v/>
      </c>
      <c r="H11">
        <f>IF(D11&lt;='Вход и ограничения'!$B$8,"ок","нарушено")</f>
        <v/>
      </c>
      <c r="I11">
        <f>IF(B11&gt;='Вход и ограничения'!B24*$B$22,"ок","нарушено")</f>
        <v/>
      </c>
    </row>
    <row r="12">
      <c r="A12" t="inlineStr">
        <is>
          <t>VK Реклама</t>
        </is>
      </c>
      <c r="B12" s="4" t="n">
        <v>7350</v>
      </c>
      <c r="C12" s="11">
        <f>B12/$B$14</f>
        <v/>
      </c>
      <c r="D12" s="5">
        <f>B12/'Вход и ограничения'!B25</f>
        <v/>
      </c>
      <c r="E12" s="4">
        <f>'Вход и ограничения'!D25*(1+$B$21*(D12-1))</f>
        <v/>
      </c>
      <c r="F12" s="7">
        <f>B12/E12</f>
        <v/>
      </c>
      <c r="G12">
        <f>IF(C12&lt;='Вход и ограничения'!$B$7,"ок","нарушено")</f>
        <v/>
      </c>
      <c r="H12">
        <f>IF(D12&lt;='Вход и ограничения'!$B$8,"ок","нарушено")</f>
        <v/>
      </c>
      <c r="I12">
        <f>IF(B12&gt;='Вход и ограничения'!B25*$B$22,"ок","нарушено")</f>
        <v/>
      </c>
    </row>
    <row r="13">
      <c r="A13" t="inlineStr">
        <is>
          <t>Тест новых связок</t>
        </is>
      </c>
      <c r="B13" s="4" t="n">
        <v>36000</v>
      </c>
      <c r="C13" s="11">
        <f>B13/$B$14</f>
        <v/>
      </c>
      <c r="D13" s="5">
        <f>B13/'Вход и ограничения'!B26</f>
        <v/>
      </c>
      <c r="E13" s="4">
        <f>'Вход и ограничения'!D26*(1+$B$21*(D13-1))</f>
        <v/>
      </c>
      <c r="F13" s="7">
        <f>B13/E13</f>
        <v/>
      </c>
      <c r="G13">
        <f>IF(C13&lt;='Вход и ограничения'!$B$7,"ок","нарушено")</f>
        <v/>
      </c>
      <c r="H13">
        <f>IF(D13&lt;='Вход и ограничения'!$B$8,"ок","нарушено")</f>
        <v/>
      </c>
      <c r="I13">
        <f>IF(B13&gt;='Вход и ограничения'!B26*$B$22,"ок","нарушено")</f>
        <v/>
      </c>
    </row>
    <row r="14">
      <c r="A14" s="3" t="inlineStr">
        <is>
          <t>Итого</t>
        </is>
      </c>
      <c r="B14" s="10">
        <f>SUM(B5:B13)</f>
        <v/>
      </c>
      <c r="F14" s="12">
        <f>SUM(F5:F13)</f>
        <v/>
      </c>
    </row>
    <row r="16">
      <c r="A16" s="8" t="inlineStr">
        <is>
          <t>Контроль</t>
        </is>
      </c>
    </row>
    <row r="17">
      <c r="A17" s="3" t="inlineStr">
        <is>
          <t>Тест, доля бюджета</t>
        </is>
      </c>
      <c r="B17" s="11">
        <f>B13/B14</f>
        <v/>
      </c>
    </row>
    <row r="18">
      <c r="A18" s="3" t="inlineStr">
        <is>
          <t>Итоговая цена заявки, ₽</t>
        </is>
      </c>
      <c r="B18" s="4">
        <f>B14/F14</f>
        <v/>
      </c>
    </row>
    <row r="19">
      <c r="A19" s="3" t="inlineStr">
        <is>
          <t>Нужно заявок при целевой цене</t>
        </is>
      </c>
      <c r="B19" s="7">
        <f>'Вход и ограничения'!B12</f>
        <v/>
      </c>
    </row>
    <row r="20">
      <c r="A20" s="3" t="inlineStr">
        <is>
          <t>Разрыв плана с целью</t>
        </is>
      </c>
      <c r="B20" s="13">
        <f>F14-B19</f>
        <v/>
      </c>
    </row>
    <row r="21">
      <c r="A21" s="3" t="inlineStr">
        <is>
          <t>Эластичность (меняется здесь)</t>
        </is>
      </c>
      <c r="B21" s="5" t="n">
        <v>0.35</v>
      </c>
    </row>
    <row r="22">
      <c r="A22" s="3" t="inlineStr">
        <is>
          <t>Минимум канала к истории</t>
        </is>
      </c>
      <c r="B22" s="6" t="n">
        <v>0.35</v>
      </c>
    </row>
    <row r="23" ht="30" customHeight="1">
      <c r="A23" s="14" t="inlineStr">
        <is>
          <t>Доля считается от плана; эластичность и минимум — параметры модели, их можно поменять и увидеть пересчёт.</t>
        </is>
      </c>
    </row>
  </sheetData>
  <mergeCells count="1">
    <mergeCell ref="A23:F2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cols>
    <col width="24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  <col width="18" customWidth="1" min="7" max="7"/>
  </cols>
  <sheetData>
    <row r="1">
      <c r="A1" s="1" t="inlineStr">
        <is>
          <t>Расход по неделям: лимит 90 000 ₽ в неделю</t>
        </is>
      </c>
    </row>
    <row r="2">
      <c r="A2" s="2" t="inlineStr">
        <is>
          <t>Неделя 1 — тестовая: в неё уходит весь тест и половина ретаргетинга.</t>
        </is>
      </c>
    </row>
    <row r="4">
      <c r="A4" s="15" t="inlineStr">
        <is>
          <t>Канал</t>
        </is>
      </c>
      <c r="B4" s="15" t="inlineStr">
        <is>
          <t>Неделя 1</t>
        </is>
      </c>
      <c r="C4" s="15" t="inlineStr">
        <is>
          <t>Неделя 2</t>
        </is>
      </c>
      <c r="D4" s="15" t="inlineStr">
        <is>
          <t>Неделя 3</t>
        </is>
      </c>
      <c r="E4" s="15" t="inlineStr">
        <is>
          <t>Неделя 4</t>
        </is>
      </c>
      <c r="F4" s="15" t="inlineStr">
        <is>
          <t>Итого</t>
        </is>
      </c>
      <c r="G4" s="15" t="inlineStr">
        <is>
          <t>Проверка лимита</t>
        </is>
      </c>
    </row>
    <row r="5">
      <c r="A5" t="inlineStr">
        <is>
          <t>Поиск · бренд</t>
        </is>
      </c>
      <c r="B5" s="4" t="n">
        <v>22678</v>
      </c>
      <c r="C5" s="4" t="n">
        <v>16008</v>
      </c>
      <c r="D5" s="4" t="n">
        <v>14007</v>
      </c>
      <c r="E5" s="4" t="n">
        <v>14007</v>
      </c>
      <c r="F5" s="4">
        <f>SUM(B5:E5)</f>
        <v/>
      </c>
      <c r="G5">
        <f>IF(SUM(B5:E5)&gt;0,"ок","—")</f>
        <v/>
      </c>
    </row>
    <row r="6">
      <c r="A6" t="inlineStr">
        <is>
          <t>Поиск · общие</t>
        </is>
      </c>
      <c r="B6" s="4" t="n">
        <v>30532</v>
      </c>
      <c r="C6" s="4" t="n">
        <v>21552</v>
      </c>
      <c r="D6" s="4" t="n">
        <v>18858</v>
      </c>
      <c r="E6" s="4" t="n">
        <v>18858</v>
      </c>
      <c r="F6" s="4">
        <f>SUM(B6:E6)</f>
        <v/>
      </c>
      <c r="G6">
        <f>IF(SUM(B6:E6)&gt;0,"ок","—")</f>
        <v/>
      </c>
    </row>
    <row r="7">
      <c r="A7" t="inlineStr">
        <is>
          <t>РСЯ · товарная</t>
        </is>
      </c>
      <c r="B7" s="4" t="n">
        <v>7004</v>
      </c>
      <c r="C7" s="4" t="n">
        <v>4944</v>
      </c>
      <c r="D7" s="4" t="n">
        <v>4326</v>
      </c>
      <c r="E7" s="4" t="n">
        <v>4326</v>
      </c>
      <c r="F7" s="4">
        <f>SUM(B7:E7)</f>
        <v/>
      </c>
      <c r="G7">
        <f>IF(SUM(B7:E7)&gt;0,"ок","—")</f>
        <v/>
      </c>
    </row>
    <row r="8">
      <c r="A8" t="inlineStr">
        <is>
          <t>Мастер кампаний</t>
        </is>
      </c>
      <c r="B8" s="4" t="n">
        <v>13889</v>
      </c>
      <c r="C8" s="4" t="n">
        <v>9804</v>
      </c>
      <c r="D8" s="4" t="n">
        <v>8578</v>
      </c>
      <c r="E8" s="4" t="n">
        <v>8578</v>
      </c>
      <c r="F8" s="4">
        <f>SUM(B8:E8)</f>
        <v/>
      </c>
      <c r="G8">
        <f>IF(SUM(B8:E8)&gt;0,"ок","—")</f>
        <v/>
      </c>
    </row>
    <row r="9">
      <c r="A9" t="inlineStr">
        <is>
          <t>Ретаргетинг</t>
        </is>
      </c>
      <c r="B9" s="4" t="n">
        <v>7446</v>
      </c>
      <c r="C9" s="4" t="n">
        <v>5256</v>
      </c>
      <c r="D9" s="4" t="n">
        <v>4599</v>
      </c>
      <c r="E9" s="4" t="n">
        <v>4599</v>
      </c>
      <c r="F9" s="4">
        <f>SUM(B9:E9)</f>
        <v/>
      </c>
      <c r="G9">
        <f>IF(SUM(B9:E9)&gt;0,"ок","—")</f>
        <v/>
      </c>
    </row>
    <row r="10">
      <c r="A10" t="inlineStr">
        <is>
          <t>Смарт-баннеры</t>
        </is>
      </c>
      <c r="B10" s="4" t="n">
        <v>1925</v>
      </c>
      <c r="C10" s="4" t="n">
        <v>1925</v>
      </c>
      <c r="D10" s="4" t="n">
        <v>1925</v>
      </c>
      <c r="E10" s="4" t="n">
        <v>1925</v>
      </c>
      <c r="F10" s="4">
        <f>SUM(B10:E10)</f>
        <v/>
      </c>
      <c r="G10">
        <f>IF(SUM(B10:E10)&gt;0,"ок","—")</f>
        <v/>
      </c>
    </row>
    <row r="11">
      <c r="A11" t="inlineStr">
        <is>
          <t>Telegram-канал</t>
        </is>
      </c>
      <c r="B11" s="4" t="n">
        <v>2275</v>
      </c>
      <c r="C11" s="4" t="n">
        <v>2275</v>
      </c>
      <c r="D11" s="4" t="n">
        <v>2275</v>
      </c>
      <c r="E11" s="4" t="n">
        <v>2275</v>
      </c>
      <c r="F11" s="4">
        <f>SUM(B11:E11)</f>
        <v/>
      </c>
      <c r="G11">
        <f>IF(SUM(B11:E11)&gt;0,"ок","—")</f>
        <v/>
      </c>
    </row>
    <row r="12">
      <c r="A12" t="inlineStr">
        <is>
          <t>VK Реклама</t>
        </is>
      </c>
      <c r="B12" s="4" t="n">
        <v>1838</v>
      </c>
      <c r="C12" s="4" t="n">
        <v>1838</v>
      </c>
      <c r="D12" s="4" t="n">
        <v>1838</v>
      </c>
      <c r="E12" s="4" t="n">
        <v>1838</v>
      </c>
      <c r="F12" s="4">
        <f>SUM(B12:E12)</f>
        <v/>
      </c>
      <c r="G12">
        <f>IF(SUM(B12:E12)&gt;0,"ок","—")</f>
        <v/>
      </c>
    </row>
    <row r="13">
      <c r="A13" t="inlineStr">
        <is>
          <t>Тест новых связок</t>
        </is>
      </c>
      <c r="B13" s="4" t="n">
        <v>36000</v>
      </c>
      <c r="C13" s="4" t="n">
        <v>0</v>
      </c>
      <c r="D13" s="4" t="n">
        <v>0</v>
      </c>
      <c r="E13" s="4" t="n">
        <v>0</v>
      </c>
      <c r="F13" s="4">
        <f>SUM(B13:E13)</f>
        <v/>
      </c>
      <c r="G13">
        <f>IF(SUM(B13:E13)&gt;0,"ок","—")</f>
        <v/>
      </c>
    </row>
    <row r="14">
      <c r="A14" s="3" t="inlineStr">
        <is>
          <t>Итого за неделю</t>
        </is>
      </c>
      <c r="B14" s="10">
        <f>SUM(B5:B13)</f>
        <v/>
      </c>
      <c r="C14" s="10">
        <f>SUM(C5:C13)</f>
        <v/>
      </c>
      <c r="D14" s="10">
        <f>SUM(D5:D13)</f>
        <v/>
      </c>
      <c r="E14" s="10">
        <f>SUM(E5:E13)</f>
        <v/>
      </c>
      <c r="F14" s="10">
        <f>SUM(F5:F13)</f>
        <v/>
      </c>
    </row>
    <row r="15">
      <c r="A15" s="3" t="inlineStr">
        <is>
          <t>Лимит недели</t>
        </is>
      </c>
      <c r="B15">
        <f>IF(B14&lt;=90000,"ок","нарушено")</f>
        <v/>
      </c>
      <c r="C15">
        <f>IF(C14&lt;=90000,"ок","нарушено")</f>
        <v/>
      </c>
      <c r="D15">
        <f>IF(D14&lt;=90000,"ок","нарушено")</f>
        <v/>
      </c>
      <c r="E15">
        <f>IF(E14&lt;=90000,"ок","нарушено")</f>
        <v/>
      </c>
    </row>
    <row r="16">
      <c r="A16" s="3" t="inlineStr">
        <is>
          <t>Проверка суммы</t>
        </is>
      </c>
      <c r="B16">
        <f>IF(F14=300000,"сходится с бюджетом","не сходится")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4" customWidth="1" min="1" max="1"/>
    <col width="18" customWidth="1" min="2" max="2"/>
    <col width="18" customWidth="1" min="3" max="3"/>
    <col width="18" customWidth="1" min="4" max="4"/>
    <col width="24" customWidth="1" min="5" max="5"/>
  </cols>
  <sheetData>
    <row r="1">
      <c r="A1" s="1" t="inlineStr">
        <is>
          <t>Что будет с планом, если цена заявки поведёт себя иначе</t>
        </is>
      </c>
    </row>
    <row r="2">
      <c r="A2" s="2" t="inlineStr">
        <is>
          <t>Эластичность — единственное допущение модели. Она стоит в отдельной ячейке, чтобы читатель мог поставить свою и увидеть другой ответ.</t>
        </is>
      </c>
    </row>
    <row r="4">
      <c r="A4" s="9" t="inlineStr">
        <is>
          <t>Сценарий</t>
        </is>
      </c>
      <c r="B4" s="9" t="inlineStr">
        <is>
          <t>Эластичность</t>
        </is>
      </c>
      <c r="C4" s="9" t="inlineStr">
        <is>
          <t>Заявок в плане</t>
        </is>
      </c>
      <c r="D4" s="9" t="inlineStr">
        <is>
          <t>Цена заявки, ₽</t>
        </is>
      </c>
      <c r="E4" s="9" t="inlineStr">
        <is>
          <t>Сколько нужно при цели 1 900</t>
        </is>
      </c>
    </row>
    <row r="5">
      <c r="A5" t="inlineStr">
        <is>
          <t>спрос ровный</t>
        </is>
      </c>
      <c r="B5" s="5" t="n">
        <v>0.2</v>
      </c>
      <c r="C5" s="7" t="n">
        <v>157.2</v>
      </c>
      <c r="D5" s="4" t="n">
        <v>1909</v>
      </c>
      <c r="E5" s="7" t="n">
        <v>157.9</v>
      </c>
    </row>
    <row r="6">
      <c r="A6" t="inlineStr">
        <is>
          <t>базовая модель</t>
        </is>
      </c>
      <c r="B6" s="5" t="n">
        <v>0.35</v>
      </c>
      <c r="C6" s="7" t="n">
        <v>150.3</v>
      </c>
      <c r="D6" s="4" t="n">
        <v>1996</v>
      </c>
      <c r="E6" s="7" t="n">
        <v>157.9</v>
      </c>
    </row>
    <row r="7">
      <c r="A7" t="inlineStr">
        <is>
          <t>аукцион дорожает</t>
        </is>
      </c>
      <c r="B7" s="5" t="n">
        <v>0.6</v>
      </c>
      <c r="C7" s="7" t="n">
        <v>142.3</v>
      </c>
      <c r="D7" s="4" t="n">
        <v>2108</v>
      </c>
      <c r="E7" s="7" t="n">
        <v>157.9</v>
      </c>
    </row>
    <row r="9" ht="54" customHeight="1">
      <c r="A9" s="3" t="inlineStr">
        <is>
          <t>Вывод</t>
        </is>
      </c>
      <c r="B9" s="16" t="inlineStr">
        <is>
          <t>План в 300 000 ₽ даёт целевые заявки только при мягком допущении. При базовой модели бюджет держит 150 заявок — на 8 меньше цели. Переложить 9850 ₽ из дорогих каналов в дешёвые некуда: потолок роста там выбран, и такой вариант даёт хуже — 147 заявок. Значит развилка другая: цель по заявкам или бюджет около 315000 ₽.</t>
        </is>
      </c>
    </row>
    <row r="11">
      <c r="A11" s="3" t="inlineStr">
        <is>
          <t>Бюджет, при котором цель держится</t>
        </is>
      </c>
    </row>
    <row r="12">
      <c r="A12" t="inlineStr">
        <is>
          <t>Нужно, ₽</t>
        </is>
      </c>
      <c r="B12" s="4" t="n">
        <v>315000</v>
      </c>
    </row>
    <row r="13">
      <c r="A13" t="inlineStr">
        <is>
          <t>План при этом бюджете, заявок</t>
        </is>
      </c>
      <c r="B13" s="7" t="n">
        <v>158</v>
      </c>
    </row>
    <row r="14">
      <c r="A14" t="inlineStr">
        <is>
          <t>Перекладка из дорогих каналов, заявок</t>
        </is>
      </c>
      <c r="B14" s="7" t="n">
        <v>147.1</v>
      </c>
    </row>
  </sheetData>
  <mergeCells count="1">
    <mergeCell ref="B9:E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2026-11-08T18:30:29Z</dcterms:created>
  <dcterms:modified xmlns:dcterms="http://purl.org/dc/terms/" xmlns:xsi="http://www.w3.org/2001/XMLSchema-instance" xsi:type="dcterms:W3CDTF">2026-11-08T18:30:29Z</dcterms:modified>
</cp:coreProperties>
</file>